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1" i="1"/>
  <c r="F18"/>
  <c r="E18"/>
  <c r="C18"/>
  <c r="E17"/>
  <c r="F17" s="1"/>
  <c r="C17"/>
  <c r="C16"/>
  <c r="E16" s="1"/>
  <c r="F16" s="1"/>
  <c r="C15"/>
  <c r="E15" s="1"/>
  <c r="F15" s="1"/>
  <c r="C14"/>
  <c r="E14" s="1"/>
  <c r="F14" s="1"/>
  <c r="E13"/>
  <c r="F13" s="1"/>
  <c r="C13"/>
  <c r="C12"/>
  <c r="E12" s="1"/>
  <c r="F12" s="1"/>
  <c r="F11"/>
  <c r="E11"/>
  <c r="C11"/>
  <c r="F10"/>
  <c r="E10"/>
  <c r="C10"/>
  <c r="E9"/>
  <c r="F9" s="1"/>
  <c r="C9"/>
  <c r="C8"/>
  <c r="E8" s="1"/>
  <c r="F8" s="1"/>
  <c r="F7"/>
  <c r="E7"/>
  <c r="C7"/>
  <c r="F6"/>
  <c r="E6"/>
  <c r="C6"/>
  <c r="E5"/>
  <c r="F5" s="1"/>
  <c r="C5"/>
  <c r="C4"/>
  <c r="C19" s="1"/>
  <c r="D21" s="1"/>
  <c r="E4" l="1"/>
  <c r="E19" l="1"/>
  <c r="F4"/>
  <c r="F19" s="1"/>
  <c r="G21" s="1"/>
</calcChain>
</file>

<file path=xl/sharedStrings.xml><?xml version="1.0" encoding="utf-8"?>
<sst xmlns="http://schemas.openxmlformats.org/spreadsheetml/2006/main" count="24" uniqueCount="24">
  <si>
    <t>附件</t>
  </si>
  <si>
    <t>序号</t>
  </si>
  <si>
    <t>单位名称</t>
  </si>
  <si>
    <t>农村户籍人口数（人）</t>
  </si>
  <si>
    <t>县级补助标准（15元/人/年）</t>
  </si>
  <si>
    <t>预算安排县级配套资金（元）</t>
  </si>
  <si>
    <t>遂城镇</t>
  </si>
  <si>
    <t>黄略镇</t>
  </si>
  <si>
    <t>洋青镇</t>
  </si>
  <si>
    <t>界炮镇</t>
  </si>
  <si>
    <t>乐民镇</t>
  </si>
  <si>
    <t>江洪镇</t>
  </si>
  <si>
    <t>杨柑镇</t>
  </si>
  <si>
    <t>城月镇</t>
  </si>
  <si>
    <t>乌塘镇</t>
  </si>
  <si>
    <t>建新镇</t>
  </si>
  <si>
    <t>岭北镇</t>
  </si>
  <si>
    <t>北坡镇</t>
  </si>
  <si>
    <t>港门镇</t>
  </si>
  <si>
    <t>草潭镇</t>
  </si>
  <si>
    <t>河头镇</t>
  </si>
  <si>
    <t>合计</t>
  </si>
  <si>
    <t>2021年上半年村庄卫生保洁员县级配套资金分配表</t>
    <phoneticPr fontId="5" type="noConversion"/>
  </si>
  <si>
    <t>2021年上半年应拨县级配套资金（元）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</si>
</sst>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G9" sqref="G9"/>
    </sheetView>
  </sheetViews>
  <sheetFormatPr defaultColWidth="9" defaultRowHeight="13.5"/>
  <cols>
    <col min="1" max="1" width="5.125" customWidth="1"/>
    <col min="2" max="2" width="17.375" customWidth="1"/>
    <col min="3" max="3" width="15.875" customWidth="1"/>
    <col min="4" max="4" width="16" customWidth="1"/>
    <col min="5" max="5" width="22.375" customWidth="1"/>
    <col min="6" max="6" width="18.25" customWidth="1"/>
    <col min="7" max="7" width="15.875" customWidth="1"/>
  </cols>
  <sheetData>
    <row r="1" spans="1:7">
      <c r="A1" t="s">
        <v>0</v>
      </c>
    </row>
    <row r="2" spans="1:7" ht="51.95" customHeight="1">
      <c r="A2" s="11" t="s">
        <v>22</v>
      </c>
      <c r="B2" s="11"/>
      <c r="C2" s="11"/>
      <c r="D2" s="11"/>
      <c r="E2" s="11"/>
      <c r="F2" s="11"/>
    </row>
    <row r="3" spans="1:7" ht="46.5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23</v>
      </c>
    </row>
    <row r="4" spans="1:7" ht="30" customHeight="1">
      <c r="A4" s="4">
        <v>1</v>
      </c>
      <c r="B4" s="5" t="s">
        <v>6</v>
      </c>
      <c r="C4" s="6">
        <f>106345+600+163</f>
        <v>107108</v>
      </c>
      <c r="D4" s="5">
        <v>15</v>
      </c>
      <c r="E4" s="5">
        <f>C4*D4</f>
        <v>1606620</v>
      </c>
      <c r="F4" s="5">
        <f>E4/2</f>
        <v>803310</v>
      </c>
    </row>
    <row r="5" spans="1:7" ht="30" customHeight="1">
      <c r="A5" s="4">
        <v>2</v>
      </c>
      <c r="B5" s="5" t="s">
        <v>7</v>
      </c>
      <c r="C5" s="6">
        <f>86851+600+140</f>
        <v>87591</v>
      </c>
      <c r="D5" s="5">
        <v>15</v>
      </c>
      <c r="E5" s="5">
        <f t="shared" ref="E5:E18" si="0">C5*D5</f>
        <v>1313865</v>
      </c>
      <c r="F5" s="5">
        <f t="shared" ref="F5:F18" si="1">E5/2</f>
        <v>656932.5</v>
      </c>
    </row>
    <row r="6" spans="1:7" ht="30" customHeight="1">
      <c r="A6" s="4">
        <v>3</v>
      </c>
      <c r="B6" s="5" t="s">
        <v>8</v>
      </c>
      <c r="C6" s="6">
        <f>61999+600</f>
        <v>62599</v>
      </c>
      <c r="D6" s="5">
        <v>15</v>
      </c>
      <c r="E6" s="5">
        <f t="shared" si="0"/>
        <v>938985</v>
      </c>
      <c r="F6" s="5">
        <f t="shared" si="1"/>
        <v>469492.5</v>
      </c>
    </row>
    <row r="7" spans="1:7" ht="30" customHeight="1">
      <c r="A7" s="4">
        <v>4</v>
      </c>
      <c r="B7" s="5" t="s">
        <v>9</v>
      </c>
      <c r="C7" s="6">
        <f>64588+600</f>
        <v>65188</v>
      </c>
      <c r="D7" s="5">
        <v>15</v>
      </c>
      <c r="E7" s="5">
        <f t="shared" si="0"/>
        <v>977820</v>
      </c>
      <c r="F7" s="5">
        <f t="shared" si="1"/>
        <v>488910</v>
      </c>
    </row>
    <row r="8" spans="1:7" ht="30" customHeight="1">
      <c r="A8" s="4">
        <v>5</v>
      </c>
      <c r="B8" s="5" t="s">
        <v>10</v>
      </c>
      <c r="C8" s="6">
        <f>34138+600</f>
        <v>34738</v>
      </c>
      <c r="D8" s="5">
        <v>15</v>
      </c>
      <c r="E8" s="5">
        <f t="shared" si="0"/>
        <v>521070</v>
      </c>
      <c r="F8" s="5">
        <f t="shared" si="1"/>
        <v>260535</v>
      </c>
    </row>
    <row r="9" spans="1:7" s="1" customFormat="1" ht="30" customHeight="1">
      <c r="A9" s="4">
        <v>6</v>
      </c>
      <c r="B9" s="5" t="s">
        <v>11</v>
      </c>
      <c r="C9" s="7">
        <f>24482+600</f>
        <v>25082</v>
      </c>
      <c r="D9" s="5">
        <v>15</v>
      </c>
      <c r="E9" s="5">
        <f t="shared" si="0"/>
        <v>376230</v>
      </c>
      <c r="F9" s="5">
        <f t="shared" si="1"/>
        <v>188115</v>
      </c>
      <c r="G9"/>
    </row>
    <row r="10" spans="1:7" ht="30" customHeight="1">
      <c r="A10" s="4">
        <v>7</v>
      </c>
      <c r="B10" s="5" t="s">
        <v>12</v>
      </c>
      <c r="C10" s="6">
        <f>70931+600+130</f>
        <v>71661</v>
      </c>
      <c r="D10" s="5">
        <v>15</v>
      </c>
      <c r="E10" s="5">
        <f t="shared" si="0"/>
        <v>1074915</v>
      </c>
      <c r="F10" s="5">
        <f t="shared" si="1"/>
        <v>537457.5</v>
      </c>
    </row>
    <row r="11" spans="1:7" ht="30" customHeight="1">
      <c r="A11" s="4">
        <v>8</v>
      </c>
      <c r="B11" s="5" t="s">
        <v>13</v>
      </c>
      <c r="C11" s="6">
        <f>82128+600+140</f>
        <v>82868</v>
      </c>
      <c r="D11" s="5">
        <v>15</v>
      </c>
      <c r="E11" s="5">
        <f t="shared" si="0"/>
        <v>1243020</v>
      </c>
      <c r="F11" s="5">
        <f t="shared" si="1"/>
        <v>621510</v>
      </c>
    </row>
    <row r="12" spans="1:7" ht="30" customHeight="1">
      <c r="A12" s="4">
        <v>9</v>
      </c>
      <c r="B12" s="5" t="s">
        <v>14</v>
      </c>
      <c r="C12" s="6">
        <f>16938+600</f>
        <v>17538</v>
      </c>
      <c r="D12" s="5">
        <v>15</v>
      </c>
      <c r="E12" s="5">
        <f t="shared" si="0"/>
        <v>263070</v>
      </c>
      <c r="F12" s="5">
        <f t="shared" si="1"/>
        <v>131535</v>
      </c>
    </row>
    <row r="13" spans="1:7" ht="30" customHeight="1">
      <c r="A13" s="4">
        <v>10</v>
      </c>
      <c r="B13" s="5" t="s">
        <v>15</v>
      </c>
      <c r="C13" s="6">
        <f>21047+600</f>
        <v>21647</v>
      </c>
      <c r="D13" s="5">
        <v>15</v>
      </c>
      <c r="E13" s="5">
        <f t="shared" si="0"/>
        <v>324705</v>
      </c>
      <c r="F13" s="5">
        <f t="shared" si="1"/>
        <v>162352.5</v>
      </c>
    </row>
    <row r="14" spans="1:7" ht="30" customHeight="1">
      <c r="A14" s="4">
        <v>11</v>
      </c>
      <c r="B14" s="5" t="s">
        <v>16</v>
      </c>
      <c r="C14" s="6">
        <f>23269+600</f>
        <v>23869</v>
      </c>
      <c r="D14" s="5">
        <v>15</v>
      </c>
      <c r="E14" s="5">
        <f t="shared" si="0"/>
        <v>358035</v>
      </c>
      <c r="F14" s="5">
        <f t="shared" si="1"/>
        <v>179017.5</v>
      </c>
    </row>
    <row r="15" spans="1:7" ht="30" customHeight="1">
      <c r="A15" s="4">
        <v>12</v>
      </c>
      <c r="B15" s="5" t="s">
        <v>17</v>
      </c>
      <c r="C15" s="6">
        <f>40472+600</f>
        <v>41072</v>
      </c>
      <c r="D15" s="5">
        <v>15</v>
      </c>
      <c r="E15" s="5">
        <f t="shared" si="0"/>
        <v>616080</v>
      </c>
      <c r="F15" s="5">
        <f t="shared" si="1"/>
        <v>308040</v>
      </c>
    </row>
    <row r="16" spans="1:7" ht="30" customHeight="1">
      <c r="A16" s="4">
        <v>13</v>
      </c>
      <c r="B16" s="5" t="s">
        <v>18</v>
      </c>
      <c r="C16" s="6">
        <f>36717+600</f>
        <v>37317</v>
      </c>
      <c r="D16" s="5">
        <v>15</v>
      </c>
      <c r="E16" s="5">
        <f t="shared" si="0"/>
        <v>559755</v>
      </c>
      <c r="F16" s="5">
        <f t="shared" si="1"/>
        <v>279877.5</v>
      </c>
    </row>
    <row r="17" spans="1:7" ht="30" customHeight="1">
      <c r="A17" s="4">
        <v>14</v>
      </c>
      <c r="B17" s="5" t="s">
        <v>19</v>
      </c>
      <c r="C17" s="6">
        <f>61233+600</f>
        <v>61833</v>
      </c>
      <c r="D17" s="5">
        <v>15</v>
      </c>
      <c r="E17" s="5">
        <f t="shared" si="0"/>
        <v>927495</v>
      </c>
      <c r="F17" s="5">
        <f t="shared" si="1"/>
        <v>463747.5</v>
      </c>
    </row>
    <row r="18" spans="1:7" ht="30" customHeight="1">
      <c r="A18" s="4">
        <v>15</v>
      </c>
      <c r="B18" s="5" t="s">
        <v>20</v>
      </c>
      <c r="C18" s="6">
        <f>31064+600</f>
        <v>31664</v>
      </c>
      <c r="D18" s="5">
        <v>15</v>
      </c>
      <c r="E18" s="5">
        <f t="shared" si="0"/>
        <v>474960</v>
      </c>
      <c r="F18" s="5">
        <f t="shared" si="1"/>
        <v>237480</v>
      </c>
    </row>
    <row r="19" spans="1:7" ht="30" customHeight="1">
      <c r="A19" s="4"/>
      <c r="B19" s="5" t="s">
        <v>21</v>
      </c>
      <c r="C19" s="5">
        <f>SUM(C4:C18)</f>
        <v>771775</v>
      </c>
      <c r="D19" s="5">
        <v>15</v>
      </c>
      <c r="E19" s="5">
        <f>SUM(E4:E18)</f>
        <v>11576625</v>
      </c>
      <c r="F19" s="5">
        <f>SUM(F4:F18)</f>
        <v>5788312.5</v>
      </c>
    </row>
    <row r="21" spans="1:7" hidden="1">
      <c r="C21" s="8">
        <v>771775</v>
      </c>
      <c r="D21" s="9">
        <f>C21-C19</f>
        <v>0</v>
      </c>
      <c r="F21" s="10">
        <f>C21*D19</f>
        <v>11576625</v>
      </c>
      <c r="G21">
        <f>F21-F19</f>
        <v>5788312.5</v>
      </c>
    </row>
  </sheetData>
  <mergeCells count="1">
    <mergeCell ref="A2:F2"/>
  </mergeCells>
  <phoneticPr fontId="5" type="noConversion"/>
  <pageMargins left="0.62986111111111098" right="0.118055555555556" top="0.75" bottom="0.35416666666666702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2021-08-06T01:04:21Z</cp:lastPrinted>
  <dcterms:created xsi:type="dcterms:W3CDTF">2006-09-13T11:21:00Z</dcterms:created>
  <dcterms:modified xsi:type="dcterms:W3CDTF">2021-08-06T01:04:23Z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2E7B8FF4AE1045668A2BCEC7715CC60B</vt:lpwstr>
  </property>
  <property fmtid="{D5CDD505-2E9C-101B-9397-08002B2CF9AE}" pid="3" name="KSOProductBuildVer">
    <vt:lpwstr>2052-11.1.0.10495</vt:lpwstr>
  </property>
</Properties>
</file>